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Maksimovic" sheetId="1" r:id="rId1"/>
  </sheets>
  <definedNames>
    <definedName name="solver_adj" localSheetId="0" hidden="1">Maksimovic!$I$10:$I$12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Maksimovic!$F$24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Maksimovic!$F$24</definedName>
    <definedName name="solver_pre" localSheetId="0" hidden="1">0.000001</definedName>
    <definedName name="solver_rel1" localSheetId="0" hidden="1">1</definedName>
    <definedName name="solver_rhs1" localSheetId="0" hidden="1">0.00001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2</definedName>
    <definedName name="solver_val" localSheetId="0" hidden="1">0</definedName>
  </definedNames>
  <calcPr calcId="125725"/>
</workbook>
</file>

<file path=xl/calcChain.xml><?xml version="1.0" encoding="utf-8"?>
<calcChain xmlns="http://schemas.openxmlformats.org/spreadsheetml/2006/main">
  <c r="B4" i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E4" l="1"/>
  <c r="E3"/>
  <c r="C4"/>
  <c r="D4" s="1"/>
  <c r="C3"/>
  <c r="D3" s="1"/>
  <c r="E12"/>
  <c r="C12" l="1"/>
  <c r="D12" s="1"/>
  <c r="C11"/>
  <c r="D11" s="1"/>
  <c r="C10"/>
  <c r="D10" s="1"/>
  <c r="C9"/>
  <c r="D9" s="1"/>
  <c r="C8"/>
  <c r="D8" s="1"/>
  <c r="C7"/>
  <c r="D7" s="1"/>
  <c r="C6"/>
  <c r="D6" s="1"/>
  <c r="C5"/>
  <c r="D5" s="1"/>
  <c r="E11"/>
  <c r="E10"/>
  <c r="E9"/>
  <c r="F9" s="1"/>
  <c r="E8"/>
  <c r="E7"/>
  <c r="F7" s="1"/>
  <c r="E6"/>
  <c r="E5"/>
  <c r="F5" s="1"/>
  <c r="F3"/>
  <c r="F12"/>
  <c r="F4"/>
  <c r="F11"/>
  <c r="F8" l="1"/>
  <c r="F10"/>
  <c r="F6"/>
  <c r="E13"/>
  <c r="C13"/>
  <c r="D13" s="1"/>
  <c r="F13" l="1"/>
  <c r="E14"/>
  <c r="C14"/>
  <c r="D14" s="1"/>
  <c r="F14" l="1"/>
  <c r="E15"/>
  <c r="C15"/>
  <c r="D15" s="1"/>
  <c r="F15" l="1"/>
  <c r="E16"/>
  <c r="C16"/>
  <c r="D16" s="1"/>
  <c r="F16" l="1"/>
  <c r="E17"/>
  <c r="C17"/>
  <c r="D17" s="1"/>
  <c r="F17" l="1"/>
  <c r="E18"/>
  <c r="C18"/>
  <c r="D18" s="1"/>
  <c r="F18" l="1"/>
  <c r="E19"/>
  <c r="C19"/>
  <c r="D19" s="1"/>
  <c r="F19" l="1"/>
  <c r="E20"/>
  <c r="C20"/>
  <c r="D20" s="1"/>
  <c r="F20" l="1"/>
  <c r="E21"/>
  <c r="C21"/>
  <c r="D21" s="1"/>
  <c r="F21" l="1"/>
  <c r="E22"/>
  <c r="C22"/>
  <c r="D22" s="1"/>
  <c r="F22" l="1"/>
  <c r="E23"/>
  <c r="C23"/>
  <c r="D23" s="1"/>
  <c r="F23" l="1"/>
  <c r="F24" s="1"/>
</calcChain>
</file>

<file path=xl/sharedStrings.xml><?xml version="1.0" encoding="utf-8"?>
<sst xmlns="http://schemas.openxmlformats.org/spreadsheetml/2006/main" count="15" uniqueCount="12">
  <si>
    <r>
      <rPr>
        <b/>
        <sz val="11"/>
        <rFont val="Symbol"/>
        <family val="1"/>
        <charset val="2"/>
      </rPr>
      <t>j</t>
    </r>
    <r>
      <rPr>
        <b/>
        <vertAlign val="subscript"/>
        <sz val="11"/>
        <rFont val="Calibri"/>
        <family val="2"/>
      </rPr>
      <t>b</t>
    </r>
    <r>
      <rPr>
        <b/>
        <sz val="11"/>
        <rFont val="Calibri"/>
        <family val="2"/>
      </rPr>
      <t xml:space="preserve"> (°)</t>
    </r>
  </si>
  <si>
    <r>
      <t xml:space="preserve">Dj </t>
    </r>
    <r>
      <rPr>
        <b/>
        <sz val="11"/>
        <rFont val="Calibri"/>
        <family val="2"/>
        <scheme val="minor"/>
      </rPr>
      <t>(°)</t>
    </r>
  </si>
  <si>
    <t>SRF=</t>
  </si>
  <si>
    <t>Početno</t>
  </si>
  <si>
    <t>Estimirano</t>
  </si>
  <si>
    <t>τ</t>
  </si>
  <si>
    <t>σ</t>
  </si>
  <si>
    <r>
      <t>τ</t>
    </r>
    <r>
      <rPr>
        <b/>
        <vertAlign val="subscript"/>
        <sz val="11"/>
        <rFont val="Calibri"/>
        <family val="2"/>
      </rPr>
      <t>F</t>
    </r>
  </si>
  <si>
    <r>
      <t>τ</t>
    </r>
    <r>
      <rPr>
        <b/>
        <vertAlign val="subscript"/>
        <sz val="11"/>
        <rFont val="Calibri"/>
        <family val="2"/>
      </rPr>
      <t>E</t>
    </r>
  </si>
  <si>
    <r>
      <t>(τ</t>
    </r>
    <r>
      <rPr>
        <b/>
        <vertAlign val="subscript"/>
        <sz val="11"/>
        <rFont val="Calibri"/>
        <family val="2"/>
      </rPr>
      <t>E</t>
    </r>
    <r>
      <rPr>
        <b/>
        <sz val="11"/>
        <rFont val="Calibri"/>
        <family val="2"/>
      </rPr>
      <t>-τ</t>
    </r>
    <r>
      <rPr>
        <b/>
        <vertAlign val="subscript"/>
        <sz val="11"/>
        <rFont val="Calibri"/>
        <family val="2"/>
      </rPr>
      <t>F</t>
    </r>
    <r>
      <rPr>
        <b/>
        <sz val="11"/>
        <rFont val="Calibri"/>
        <family val="2"/>
      </rPr>
      <t>)^2</t>
    </r>
  </si>
  <si>
    <t>ERR sum=</t>
  </si>
  <si>
    <r>
      <t>p</t>
    </r>
    <r>
      <rPr>
        <b/>
        <vertAlign val="subscript"/>
        <sz val="11"/>
        <rFont val="Calibri"/>
        <family val="2"/>
        <scheme val="minor"/>
      </rPr>
      <t xml:space="preserve">n </t>
    </r>
    <r>
      <rPr>
        <b/>
        <sz val="11"/>
        <rFont val="Calibri"/>
        <family val="2"/>
        <scheme val="minor"/>
      </rPr>
      <t>(kPa)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</si>
</sst>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Symbol"/>
      <family val="1"/>
      <charset val="2"/>
    </font>
    <font>
      <b/>
      <vertAlign val="subscript"/>
      <sz val="11"/>
      <name val="Calibri"/>
      <family val="2"/>
    </font>
    <font>
      <b/>
      <sz val="11"/>
      <name val="Calibri"/>
      <family val="2"/>
      <scheme val="minor"/>
    </font>
    <font>
      <b/>
      <vertAlign val="subscript"/>
      <sz val="1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28">
    <xf numFmtId="0" fontId="0" fillId="0" borderId="0" xfId="0"/>
    <xf numFmtId="2" fontId="2" fillId="0" borderId="1" xfId="0" applyNumberFormat="1" applyFont="1" applyFill="1" applyBorder="1" applyAlignment="1">
      <alignment horizontal="center" vertical="center"/>
    </xf>
    <xf numFmtId="0" fontId="0" fillId="0" borderId="2" xfId="0" applyBorder="1"/>
    <xf numFmtId="2" fontId="3" fillId="0" borderId="3" xfId="0" applyNumberFormat="1" applyFont="1" applyFill="1" applyBorder="1" applyAlignment="1">
      <alignment horizontal="center" vertical="center"/>
    </xf>
    <xf numFmtId="0" fontId="0" fillId="0" borderId="4" xfId="0" applyBorder="1"/>
    <xf numFmtId="2" fontId="5" fillId="0" borderId="5" xfId="0" applyNumberFormat="1" applyFont="1" applyFill="1" applyBorder="1" applyAlignment="1">
      <alignment horizontal="center" vertical="center"/>
    </xf>
    <xf numFmtId="0" fontId="0" fillId="0" borderId="6" xfId="0" applyBorder="1"/>
    <xf numFmtId="0" fontId="1" fillId="0" borderId="7" xfId="0" applyFont="1" applyBorder="1"/>
    <xf numFmtId="164" fontId="0" fillId="0" borderId="8" xfId="0" applyNumberFormat="1" applyBorder="1"/>
    <xf numFmtId="0" fontId="2" fillId="0" borderId="0" xfId="0" applyFont="1" applyFill="1" applyBorder="1" applyAlignment="1">
      <alignment horizontal="center" vertical="center" wrapText="1"/>
    </xf>
    <xf numFmtId="165" fontId="0" fillId="0" borderId="2" xfId="0" applyNumberFormat="1" applyBorder="1"/>
    <xf numFmtId="165" fontId="0" fillId="0" borderId="4" xfId="0" applyNumberFormat="1" applyBorder="1"/>
    <xf numFmtId="165" fontId="0" fillId="0" borderId="6" xfId="0" applyNumberFormat="1" applyBorder="1"/>
    <xf numFmtId="11" fontId="1" fillId="0" borderId="0" xfId="0" applyNumberFormat="1" applyFont="1"/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165" fontId="0" fillId="0" borderId="12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1" fontId="0" fillId="0" borderId="15" xfId="0" applyNumberFormat="1" applyBorder="1"/>
    <xf numFmtId="165" fontId="0" fillId="0" borderId="16" xfId="0" applyNumberFormat="1" applyBorder="1"/>
    <xf numFmtId="11" fontId="0" fillId="0" borderId="17" xfId="0" applyNumberFormat="1" applyBorder="1"/>
    <xf numFmtId="165" fontId="0" fillId="0" borderId="19" xfId="0" applyNumberFormat="1" applyBorder="1"/>
    <xf numFmtId="11" fontId="0" fillId="0" borderId="20" xfId="0" applyNumberFormat="1" applyBorder="1"/>
    <xf numFmtId="165" fontId="0" fillId="0" borderId="18" xfId="0" applyNumberFormat="1" applyBorder="1"/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65"/>
      <color rgb="FFFF6969"/>
      <color rgb="FFCCFF33"/>
      <color rgb="FFFF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0022182123067959"/>
          <c:y val="3.9266194847791348E-2"/>
          <c:w val="0.84760225284339497"/>
          <c:h val="0.86354244002800395"/>
        </c:manualLayout>
      </c:layout>
      <c:scatterChart>
        <c:scatterStyle val="smoothMarker"/>
        <c:ser>
          <c:idx val="0"/>
          <c:order val="0"/>
          <c:tx>
            <c:v>Početno</c:v>
          </c:tx>
          <c:spPr>
            <a:ln w="19050">
              <a:solidFill>
                <a:schemeClr val="tx1"/>
              </a:solidFill>
            </a:ln>
          </c:spPr>
          <c:marker>
            <c:symbol val="diamond"/>
            <c:size val="5"/>
            <c:spPr>
              <a:noFill/>
              <a:ln>
                <a:solidFill>
                  <a:sysClr val="windowText" lastClr="000000"/>
                </a:solidFill>
              </a:ln>
            </c:spPr>
          </c:marker>
          <c:xVal>
            <c:numRef>
              <c:f>Maksimovic!$B$3:$B$23</c:f>
              <c:numCache>
                <c:formatCode>0.000</c:formatCode>
                <c:ptCount val="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</c:numCache>
            </c:numRef>
          </c:xVal>
          <c:yVal>
            <c:numRef>
              <c:f>Maksimovic!$C$3:$C$23</c:f>
              <c:numCache>
                <c:formatCode>0.000</c:formatCode>
                <c:ptCount val="21"/>
                <c:pt idx="0">
                  <c:v>0</c:v>
                </c:pt>
                <c:pt idx="1">
                  <c:v>34.010549433228157</c:v>
                </c:pt>
                <c:pt idx="2">
                  <c:v>59.615642700431351</c:v>
                </c:pt>
                <c:pt idx="3">
                  <c:v>80.539395875790674</c:v>
                </c:pt>
                <c:pt idx="4">
                  <c:v>98.556972872715463</c:v>
                </c:pt>
                <c:pt idx="5">
                  <c:v>114.63409728578203</c:v>
                </c:pt>
                <c:pt idx="6">
                  <c:v>129.34571666907664</c:v>
                </c:pt>
                <c:pt idx="7">
                  <c:v>143.05738243064496</c:v>
                </c:pt>
                <c:pt idx="8">
                  <c:v>156.01347727824967</c:v>
                </c:pt>
                <c:pt idx="9">
                  <c:v>168.38399514129003</c:v>
                </c:pt>
                <c:pt idx="10">
                  <c:v>180.29106020723808</c:v>
                </c:pt>
                <c:pt idx="11">
                  <c:v>191.8247864611572</c:v>
                </c:pt>
                <c:pt idx="12">
                  <c:v>203.05318752214754</c:v>
                </c:pt>
                <c:pt idx="13">
                  <c:v>214.02859992161274</c:v>
                </c:pt>
                <c:pt idx="14">
                  <c:v>224.79197808168874</c:v>
                </c:pt>
                <c:pt idx="15">
                  <c:v>235.37584413419526</c:v>
                </c:pt>
                <c:pt idx="16">
                  <c:v>245.80636165286921</c:v>
                </c:pt>
                <c:pt idx="17">
                  <c:v>256.10482366795605</c:v>
                </c:pt>
                <c:pt idx="18">
                  <c:v>266.28873996223462</c:v>
                </c:pt>
                <c:pt idx="19">
                  <c:v>276.37264454791483</c:v>
                </c:pt>
                <c:pt idx="20">
                  <c:v>286.36870413947327</c:v>
                </c:pt>
              </c:numCache>
            </c:numRef>
          </c:yVal>
          <c:smooth val="1"/>
        </c:ser>
        <c:ser>
          <c:idx val="1"/>
          <c:order val="1"/>
          <c:tx>
            <c:v>Redukovano</c:v>
          </c:tx>
          <c:spPr>
            <a:ln w="19050">
              <a:solidFill>
                <a:srgbClr val="00B050"/>
              </a:solidFill>
            </a:ln>
          </c:spPr>
          <c:marker>
            <c:symbol val="square"/>
            <c:size val="5"/>
            <c:spPr>
              <a:noFill/>
              <a:ln>
                <a:solidFill>
                  <a:srgbClr val="00B050"/>
                </a:solidFill>
              </a:ln>
            </c:spPr>
          </c:marker>
          <c:xVal>
            <c:numRef>
              <c:f>Maksimovic!$B$3:$B$23</c:f>
              <c:numCache>
                <c:formatCode>0.000</c:formatCode>
                <c:ptCount val="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</c:numCache>
            </c:numRef>
          </c:xVal>
          <c:yVal>
            <c:numRef>
              <c:f>Maksimovic!$D$3:$D$23</c:f>
              <c:numCache>
                <c:formatCode>0.000</c:formatCode>
                <c:ptCount val="21"/>
                <c:pt idx="0">
                  <c:v>0</c:v>
                </c:pt>
                <c:pt idx="1">
                  <c:v>34.010549433228157</c:v>
                </c:pt>
                <c:pt idx="2">
                  <c:v>59.615642700431351</c:v>
                </c:pt>
                <c:pt idx="3">
                  <c:v>80.539395875790674</c:v>
                </c:pt>
                <c:pt idx="4">
                  <c:v>98.556972872715463</c:v>
                </c:pt>
                <c:pt idx="5">
                  <c:v>114.63409728578203</c:v>
                </c:pt>
                <c:pt idx="6">
                  <c:v>129.34571666907664</c:v>
                </c:pt>
                <c:pt idx="7">
                  <c:v>143.05738243064496</c:v>
                </c:pt>
                <c:pt idx="8">
                  <c:v>156.01347727824967</c:v>
                </c:pt>
                <c:pt idx="9">
                  <c:v>168.38399514129003</c:v>
                </c:pt>
                <c:pt idx="10">
                  <c:v>180.29106020723808</c:v>
                </c:pt>
                <c:pt idx="11">
                  <c:v>191.8247864611572</c:v>
                </c:pt>
                <c:pt idx="12">
                  <c:v>203.05318752214754</c:v>
                </c:pt>
                <c:pt idx="13">
                  <c:v>214.02859992161274</c:v>
                </c:pt>
                <c:pt idx="14">
                  <c:v>224.79197808168874</c:v>
                </c:pt>
                <c:pt idx="15">
                  <c:v>235.37584413419526</c:v>
                </c:pt>
                <c:pt idx="16">
                  <c:v>245.80636165286921</c:v>
                </c:pt>
                <c:pt idx="17">
                  <c:v>256.10482366795605</c:v>
                </c:pt>
                <c:pt idx="18">
                  <c:v>266.28873996223462</c:v>
                </c:pt>
                <c:pt idx="19">
                  <c:v>276.37264454791483</c:v>
                </c:pt>
                <c:pt idx="20">
                  <c:v>286.36870413947327</c:v>
                </c:pt>
              </c:numCache>
            </c:numRef>
          </c:yVal>
          <c:smooth val="1"/>
        </c:ser>
        <c:ser>
          <c:idx val="2"/>
          <c:order val="2"/>
          <c:tx>
            <c:v>Estimirano</c:v>
          </c:tx>
          <c:spPr>
            <a:ln w="19050">
              <a:solidFill>
                <a:srgbClr val="FF0000"/>
              </a:solidFill>
              <a:prstDash val="lgDash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Maksimovic!$B$3:$B$23</c:f>
              <c:numCache>
                <c:formatCode>0.000</c:formatCode>
                <c:ptCount val="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</c:numCache>
            </c:numRef>
          </c:xVal>
          <c:yVal>
            <c:numRef>
              <c:f>Maksimovic!$E$3:$E$23</c:f>
              <c:numCache>
                <c:formatCode>0.000</c:formatCode>
                <c:ptCount val="21"/>
                <c:pt idx="0">
                  <c:v>0</c:v>
                </c:pt>
                <c:pt idx="1">
                  <c:v>34.010323751766173</c:v>
                </c:pt>
                <c:pt idx="2">
                  <c:v>59.615427770134453</c:v>
                </c:pt>
                <c:pt idx="3">
                  <c:v>80.539251007074071</c:v>
                </c:pt>
                <c:pt idx="4">
                  <c:v>98.556905499634496</c:v>
                </c:pt>
                <c:pt idx="5">
                  <c:v>114.63409835398284</c:v>
                </c:pt>
                <c:pt idx="6">
                  <c:v>129.34577233604884</c:v>
                </c:pt>
                <c:pt idx="7">
                  <c:v>143.05747824303771</c:v>
                </c:pt>
                <c:pt idx="8">
                  <c:v>156.01359966297775</c:v>
                </c:pt>
                <c:pt idx="9">
                  <c:v>168.38413186892907</c:v>
                </c:pt>
                <c:pt idx="10">
                  <c:v>180.29120045216789</c:v>
                </c:pt>
                <c:pt idx="11">
                  <c:v>191.82492070855923</c:v>
                </c:pt>
                <c:pt idx="12">
                  <c:v>203.05330742544265</c:v>
                </c:pt>
                <c:pt idx="13">
                  <c:v>214.02869815330192</c:v>
                </c:pt>
                <c:pt idx="14">
                  <c:v>224.79204819456305</c:v>
                </c:pt>
                <c:pt idx="15">
                  <c:v>235.37588043856113</c:v>
                </c:pt>
                <c:pt idx="16">
                  <c:v>245.80635911056444</c:v>
                </c:pt>
                <c:pt idx="17">
                  <c:v>256.10477780195652</c:v>
                </c:pt>
                <c:pt idx="18">
                  <c:v>266.28864677998018</c:v>
                </c:pt>
                <c:pt idx="19">
                  <c:v>276.37250047638508</c:v>
                </c:pt>
                <c:pt idx="20">
                  <c:v>286.36850597018974</c:v>
                </c:pt>
              </c:numCache>
            </c:numRef>
          </c:yVal>
          <c:smooth val="1"/>
        </c:ser>
        <c:axId val="87417600"/>
        <c:axId val="87419520"/>
      </c:scatterChart>
      <c:valAx>
        <c:axId val="87417600"/>
        <c:scaling>
          <c:orientation val="minMax"/>
          <c:max val="1000"/>
        </c:scaling>
        <c:axPos val="b"/>
        <c:title>
          <c:tx>
            <c:rich>
              <a:bodyPr/>
              <a:lstStyle/>
              <a:p>
                <a:pPr>
                  <a:defRPr sz="14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l-GR" sz="1400">
                    <a:latin typeface="Times New Roman" pitchFamily="18" charset="0"/>
                    <a:cs typeface="Times New Roman" pitchFamily="18" charset="0"/>
                  </a:rPr>
                  <a:t>σ</a:t>
                </a:r>
                <a:r>
                  <a:rPr lang="en-US" sz="1400" baseline="-25000">
                    <a:latin typeface="Times New Roman" pitchFamily="18" charset="0"/>
                    <a:cs typeface="Times New Roman" pitchFamily="18" charset="0"/>
                  </a:rPr>
                  <a:t>n</a:t>
                </a:r>
              </a:p>
            </c:rich>
          </c:tx>
          <c:layout>
            <c:manualLayout>
              <c:xMode val="edge"/>
              <c:yMode val="edge"/>
              <c:x val="0.90862368766404233"/>
              <c:y val="0.81220164380998139"/>
            </c:manualLayout>
          </c:layout>
        </c:title>
        <c:numFmt formatCode="0.00" sourceLinked="0"/>
        <c:tickLblPos val="nextTo"/>
        <c:spPr>
          <a:ln w="19050">
            <a:solidFill>
              <a:schemeClr val="tx1"/>
            </a:solidFill>
          </a:ln>
        </c:spPr>
        <c:txPr>
          <a:bodyPr/>
          <a:lstStyle/>
          <a:p>
            <a:pPr>
              <a:defRPr b="1"/>
            </a:pPr>
            <a:endParaRPr lang="en-US"/>
          </a:p>
        </c:txPr>
        <c:crossAx val="87419520"/>
        <c:crosses val="autoZero"/>
        <c:crossBetween val="midCat"/>
      </c:valAx>
      <c:valAx>
        <c:axId val="87419520"/>
        <c:scaling>
          <c:orientation val="minMax"/>
        </c:scaling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l-GR" sz="1400" b="1" i="0" baseline="0">
                    <a:latin typeface="Times New Roman" pitchFamily="18" charset="0"/>
                    <a:cs typeface="Times New Roman" pitchFamily="18" charset="0"/>
                  </a:rPr>
                  <a:t>τ</a:t>
                </a:r>
                <a:endParaRPr lang="en-US" sz="1400" b="1" i="0" baseline="0">
                  <a:latin typeface="Times New Roman" pitchFamily="18" charset="0"/>
                  <a:cs typeface="Times New Roman" pitchFamily="18" charset="0"/>
                </a:endParaRPr>
              </a:p>
            </c:rich>
          </c:tx>
          <c:layout>
            <c:manualLayout>
              <c:xMode val="edge"/>
              <c:yMode val="edge"/>
              <c:x val="0.1111111111111111"/>
              <c:y val="4.5652848318233227E-2"/>
            </c:manualLayout>
          </c:layout>
        </c:title>
        <c:numFmt formatCode="0.00" sourceLinked="0"/>
        <c:tickLblPos val="nextTo"/>
        <c:spPr>
          <a:ln w="19050">
            <a:solidFill>
              <a:sysClr val="windowText" lastClr="000000"/>
            </a:solidFill>
          </a:ln>
        </c:spPr>
        <c:txPr>
          <a:bodyPr/>
          <a:lstStyle/>
          <a:p>
            <a:pPr>
              <a:defRPr b="1"/>
            </a:pPr>
            <a:endParaRPr lang="en-US"/>
          </a:p>
        </c:txPr>
        <c:crossAx val="8741760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7693044619422643"/>
          <c:y val="8.2949475065616798E-2"/>
          <c:w val="0.22424777631962672"/>
          <c:h val="0.19237136528414417"/>
        </c:manualLayout>
      </c:layout>
      <c:overlay val="1"/>
    </c:legend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219074</xdr:rowOff>
    </xdr:from>
    <xdr:to>
      <xdr:col>19</xdr:col>
      <xdr:colOff>9525</xdr:colOff>
      <xdr:row>19</xdr:row>
      <xdr:rowOff>123825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24"/>
  <sheetViews>
    <sheetView tabSelected="1" workbookViewId="0">
      <selection activeCell="S30" sqref="S30"/>
    </sheetView>
  </sheetViews>
  <sheetFormatPr defaultRowHeight="15"/>
  <cols>
    <col min="1" max="1" width="4.28515625" customWidth="1"/>
  </cols>
  <sheetData>
    <row r="1" spans="2:9" ht="15.75" thickBot="1"/>
    <row r="2" spans="2:9" ht="18.75" thickBot="1">
      <c r="B2" s="14" t="s">
        <v>6</v>
      </c>
      <c r="C2" s="15" t="s">
        <v>5</v>
      </c>
      <c r="D2" s="15" t="s">
        <v>7</v>
      </c>
      <c r="E2" s="15" t="s">
        <v>8</v>
      </c>
      <c r="F2" s="15" t="s">
        <v>9</v>
      </c>
      <c r="G2" s="9"/>
      <c r="H2" s="26" t="s">
        <v>3</v>
      </c>
      <c r="I2" s="27"/>
    </row>
    <row r="3" spans="2:9" ht="18">
      <c r="B3" s="18">
        <v>0</v>
      </c>
      <c r="C3" s="16">
        <f>B3*TAN(($I$3+$I$4/(1+B3/$I$5))*PI()/180)</f>
        <v>0</v>
      </c>
      <c r="D3" s="16">
        <f>C3/$I$7</f>
        <v>0</v>
      </c>
      <c r="E3" s="16">
        <f t="shared" ref="E3:E23" si="0">B3*TAN(($I$10+$I$11/(1+B3/$I$12))*PI()/180)</f>
        <v>0</v>
      </c>
      <c r="F3" s="19">
        <f>(D3-E3)^2</f>
        <v>0</v>
      </c>
      <c r="H3" s="1" t="s">
        <v>0</v>
      </c>
      <c r="I3" s="2">
        <v>10.199999999999999</v>
      </c>
    </row>
    <row r="4" spans="2:9">
      <c r="B4" s="20">
        <f>B3+50</f>
        <v>50</v>
      </c>
      <c r="C4" s="17">
        <f t="shared" ref="C4:C23" si="1">B4*TAN(($I$3+$I$4/(1+B4/$I$5))*PI()/180)</f>
        <v>34.010549433228157</v>
      </c>
      <c r="D4" s="17">
        <f t="shared" ref="D4:D23" si="2">C4/$I$7</f>
        <v>34.010549433228157</v>
      </c>
      <c r="E4" s="17">
        <f t="shared" si="0"/>
        <v>34.010323751766173</v>
      </c>
      <c r="F4" s="21">
        <f t="shared" ref="F4:F23" si="3">(D4-E4)^2</f>
        <v>5.0932122283278617E-8</v>
      </c>
      <c r="H4" s="3" t="s">
        <v>1</v>
      </c>
      <c r="I4" s="4">
        <v>28.81</v>
      </c>
    </row>
    <row r="5" spans="2:9" ht="18.75" thickBot="1">
      <c r="B5" s="20">
        <f t="shared" ref="B5:B23" si="4">B4+50</f>
        <v>100</v>
      </c>
      <c r="C5" s="17">
        <f t="shared" si="1"/>
        <v>59.615642700431351</v>
      </c>
      <c r="D5" s="17">
        <f t="shared" si="2"/>
        <v>59.615642700431351</v>
      </c>
      <c r="E5" s="17">
        <f t="shared" si="0"/>
        <v>59.615427770134453</v>
      </c>
      <c r="F5" s="21">
        <f t="shared" si="3"/>
        <v>4.6195032525000042E-8</v>
      </c>
      <c r="H5" s="5" t="s">
        <v>11</v>
      </c>
      <c r="I5" s="6">
        <v>250.98</v>
      </c>
    </row>
    <row r="6" spans="2:9" ht="15.75" thickBot="1">
      <c r="B6" s="20">
        <f t="shared" si="4"/>
        <v>150</v>
      </c>
      <c r="C6" s="17">
        <f t="shared" si="1"/>
        <v>80.539395875790674</v>
      </c>
      <c r="D6" s="17">
        <f t="shared" si="2"/>
        <v>80.539395875790674</v>
      </c>
      <c r="E6" s="17">
        <f t="shared" si="0"/>
        <v>80.539251007074071</v>
      </c>
      <c r="F6" s="21">
        <f t="shared" si="3"/>
        <v>2.0986945050270274E-8</v>
      </c>
    </row>
    <row r="7" spans="2:9" ht="15.75" thickBot="1">
      <c r="B7" s="20">
        <f t="shared" si="4"/>
        <v>200</v>
      </c>
      <c r="C7" s="17">
        <f t="shared" si="1"/>
        <v>98.556972872715463</v>
      </c>
      <c r="D7" s="17">
        <f t="shared" si="2"/>
        <v>98.556972872715463</v>
      </c>
      <c r="E7" s="17">
        <f t="shared" si="0"/>
        <v>98.556905499634496</v>
      </c>
      <c r="F7" s="21">
        <f t="shared" si="3"/>
        <v>4.5391320389325774E-9</v>
      </c>
      <c r="H7" s="7" t="s">
        <v>2</v>
      </c>
      <c r="I7" s="8">
        <v>1</v>
      </c>
    </row>
    <row r="8" spans="2:9" ht="15.75" thickBot="1">
      <c r="B8" s="20">
        <f t="shared" si="4"/>
        <v>250</v>
      </c>
      <c r="C8" s="17">
        <f t="shared" si="1"/>
        <v>114.63409728578203</v>
      </c>
      <c r="D8" s="17">
        <f t="shared" si="2"/>
        <v>114.63409728578203</v>
      </c>
      <c r="E8" s="17">
        <f t="shared" si="0"/>
        <v>114.63409835398284</v>
      </c>
      <c r="F8" s="21">
        <f t="shared" si="3"/>
        <v>1.141052954416168E-12</v>
      </c>
    </row>
    <row r="9" spans="2:9" ht="15.75" thickBot="1">
      <c r="B9" s="20">
        <f t="shared" si="4"/>
        <v>300</v>
      </c>
      <c r="C9" s="17">
        <f t="shared" si="1"/>
        <v>129.34571666907664</v>
      </c>
      <c r="D9" s="17">
        <f t="shared" si="2"/>
        <v>129.34571666907664</v>
      </c>
      <c r="E9" s="17">
        <f t="shared" si="0"/>
        <v>129.34577233604884</v>
      </c>
      <c r="F9" s="21">
        <f t="shared" si="3"/>
        <v>3.0988117940944608E-9</v>
      </c>
      <c r="H9" s="26" t="s">
        <v>4</v>
      </c>
      <c r="I9" s="27"/>
    </row>
    <row r="10" spans="2:9" ht="18">
      <c r="B10" s="20">
        <f t="shared" si="4"/>
        <v>350</v>
      </c>
      <c r="C10" s="17">
        <f t="shared" si="1"/>
        <v>143.05738243064496</v>
      </c>
      <c r="D10" s="17">
        <f t="shared" si="2"/>
        <v>143.05738243064496</v>
      </c>
      <c r="E10" s="17">
        <f t="shared" si="0"/>
        <v>143.05747824303771</v>
      </c>
      <c r="F10" s="21">
        <f t="shared" si="3"/>
        <v>9.1800146031877934E-9</v>
      </c>
      <c r="H10" s="1" t="s">
        <v>0</v>
      </c>
      <c r="I10" s="10">
        <v>10.199892312120605</v>
      </c>
    </row>
    <row r="11" spans="2:9">
      <c r="B11" s="20">
        <f t="shared" si="4"/>
        <v>400</v>
      </c>
      <c r="C11" s="17">
        <f t="shared" si="1"/>
        <v>156.01347727824967</v>
      </c>
      <c r="D11" s="17">
        <f t="shared" si="2"/>
        <v>156.01347727824967</v>
      </c>
      <c r="E11" s="17">
        <f t="shared" si="0"/>
        <v>156.01359966297775</v>
      </c>
      <c r="F11" s="21">
        <f t="shared" si="3"/>
        <v>1.4978021668904324E-8</v>
      </c>
      <c r="H11" s="3" t="s">
        <v>1</v>
      </c>
      <c r="I11" s="11">
        <v>28.809768281522615</v>
      </c>
    </row>
    <row r="12" spans="2:9" ht="18.75" thickBot="1">
      <c r="B12" s="20">
        <f t="shared" si="4"/>
        <v>450</v>
      </c>
      <c r="C12" s="17">
        <f t="shared" si="1"/>
        <v>168.38399514129003</v>
      </c>
      <c r="D12" s="17">
        <f t="shared" si="2"/>
        <v>168.38399514129003</v>
      </c>
      <c r="E12" s="17">
        <f t="shared" si="0"/>
        <v>168.38413186892907</v>
      </c>
      <c r="F12" s="21">
        <f t="shared" si="3"/>
        <v>1.8694447278922443E-8</v>
      </c>
      <c r="H12" s="5" t="s">
        <v>11</v>
      </c>
      <c r="I12" s="12">
        <v>250.98780493573989</v>
      </c>
    </row>
    <row r="13" spans="2:9">
      <c r="B13" s="20">
        <f t="shared" si="4"/>
        <v>500</v>
      </c>
      <c r="C13" s="17">
        <f t="shared" si="1"/>
        <v>180.29106020723808</v>
      </c>
      <c r="D13" s="17">
        <f t="shared" si="2"/>
        <v>180.29106020723808</v>
      </c>
      <c r="E13" s="17">
        <f t="shared" si="0"/>
        <v>180.29120045216789</v>
      </c>
      <c r="F13" s="21">
        <f t="shared" si="3"/>
        <v>1.9668640337354691E-8</v>
      </c>
    </row>
    <row r="14" spans="2:9">
      <c r="B14" s="20">
        <f t="shared" si="4"/>
        <v>550</v>
      </c>
      <c r="C14" s="17">
        <f t="shared" si="1"/>
        <v>191.8247864611572</v>
      </c>
      <c r="D14" s="17">
        <f t="shared" si="2"/>
        <v>191.8247864611572</v>
      </c>
      <c r="E14" s="17">
        <f t="shared" si="0"/>
        <v>191.82492070855923</v>
      </c>
      <c r="F14" s="21">
        <f t="shared" si="3"/>
        <v>1.8022364951937684E-8</v>
      </c>
    </row>
    <row r="15" spans="2:9">
      <c r="B15" s="20">
        <f t="shared" si="4"/>
        <v>600</v>
      </c>
      <c r="C15" s="17">
        <f t="shared" si="1"/>
        <v>203.05318752214754</v>
      </c>
      <c r="D15" s="17">
        <f t="shared" si="2"/>
        <v>203.05318752214754</v>
      </c>
      <c r="E15" s="17">
        <f t="shared" si="0"/>
        <v>203.05330742544265</v>
      </c>
      <c r="F15" s="21">
        <f t="shared" si="3"/>
        <v>1.4376800179413026E-8</v>
      </c>
    </row>
    <row r="16" spans="2:9">
      <c r="B16" s="20">
        <f t="shared" si="4"/>
        <v>650</v>
      </c>
      <c r="C16" s="17">
        <f t="shared" si="1"/>
        <v>214.02859992161274</v>
      </c>
      <c r="D16" s="17">
        <f t="shared" si="2"/>
        <v>214.02859992161274</v>
      </c>
      <c r="E16" s="17">
        <f t="shared" si="0"/>
        <v>214.02869815330192</v>
      </c>
      <c r="F16" s="21">
        <f t="shared" si="3"/>
        <v>9.6494647590242817E-9</v>
      </c>
    </row>
    <row r="17" spans="2:6">
      <c r="B17" s="20">
        <f t="shared" si="4"/>
        <v>700</v>
      </c>
      <c r="C17" s="17">
        <f t="shared" si="1"/>
        <v>224.79197808168874</v>
      </c>
      <c r="D17" s="17">
        <f t="shared" si="2"/>
        <v>224.79197808168874</v>
      </c>
      <c r="E17" s="17">
        <f t="shared" si="0"/>
        <v>224.79204819456305</v>
      </c>
      <c r="F17" s="21">
        <f t="shared" si="3"/>
        <v>4.9158151442467924E-9</v>
      </c>
    </row>
    <row r="18" spans="2:6">
      <c r="B18" s="20">
        <f t="shared" si="4"/>
        <v>750</v>
      </c>
      <c r="C18" s="17">
        <f t="shared" si="1"/>
        <v>235.37584413419526</v>
      </c>
      <c r="D18" s="17">
        <f t="shared" si="2"/>
        <v>235.37584413419526</v>
      </c>
      <c r="E18" s="17">
        <f t="shared" si="0"/>
        <v>235.37588043856113</v>
      </c>
      <c r="F18" s="21">
        <f t="shared" si="3"/>
        <v>1.3180069807705213E-9</v>
      </c>
    </row>
    <row r="19" spans="2:6">
      <c r="B19" s="20">
        <f t="shared" si="4"/>
        <v>800</v>
      </c>
      <c r="C19" s="17">
        <f t="shared" si="1"/>
        <v>245.80636165286921</v>
      </c>
      <c r="D19" s="17">
        <f t="shared" si="2"/>
        <v>245.80636165286921</v>
      </c>
      <c r="E19" s="17">
        <f t="shared" si="0"/>
        <v>245.80635911056444</v>
      </c>
      <c r="F19" s="21">
        <f t="shared" si="3"/>
        <v>6.4633135448809139E-12</v>
      </c>
    </row>
    <row r="20" spans="2:6">
      <c r="B20" s="20">
        <f t="shared" si="4"/>
        <v>850</v>
      </c>
      <c r="C20" s="17">
        <f t="shared" si="1"/>
        <v>256.10482366795605</v>
      </c>
      <c r="D20" s="17">
        <f t="shared" si="2"/>
        <v>256.10482366795605</v>
      </c>
      <c r="E20" s="17">
        <f t="shared" si="0"/>
        <v>256.10477780195652</v>
      </c>
      <c r="F20" s="21">
        <f t="shared" si="3"/>
        <v>2.1036899136949327E-9</v>
      </c>
    </row>
    <row r="21" spans="2:6">
      <c r="B21" s="20">
        <f t="shared" si="4"/>
        <v>900</v>
      </c>
      <c r="C21" s="17">
        <f t="shared" si="1"/>
        <v>266.28873996223462</v>
      </c>
      <c r="D21" s="17">
        <f t="shared" si="2"/>
        <v>266.28873996223462</v>
      </c>
      <c r="E21" s="17">
        <f t="shared" si="0"/>
        <v>266.28864677998018</v>
      </c>
      <c r="F21" s="21">
        <f t="shared" si="3"/>
        <v>8.6829325409679966E-9</v>
      </c>
    </row>
    <row r="22" spans="2:6">
      <c r="B22" s="20">
        <f t="shared" si="4"/>
        <v>950</v>
      </c>
      <c r="C22" s="17">
        <f t="shared" si="1"/>
        <v>276.37264454791483</v>
      </c>
      <c r="D22" s="17">
        <f t="shared" si="2"/>
        <v>276.37264454791483</v>
      </c>
      <c r="E22" s="17">
        <f t="shared" si="0"/>
        <v>276.37250047638508</v>
      </c>
      <c r="F22" s="21">
        <f t="shared" si="3"/>
        <v>2.0756605683430431E-8</v>
      </c>
    </row>
    <row r="23" spans="2:6" ht="15.75" thickBot="1">
      <c r="B23" s="24">
        <f t="shared" si="4"/>
        <v>1000</v>
      </c>
      <c r="C23" s="22">
        <f t="shared" si="1"/>
        <v>286.36870413947327</v>
      </c>
      <c r="D23" s="22">
        <f t="shared" si="2"/>
        <v>286.36870413947327</v>
      </c>
      <c r="E23" s="22">
        <f t="shared" si="0"/>
        <v>286.36850597018974</v>
      </c>
      <c r="F23" s="23">
        <f t="shared" si="3"/>
        <v>3.9271064931450562E-8</v>
      </c>
    </row>
    <row r="24" spans="2:6">
      <c r="B24" s="25" t="s">
        <v>10</v>
      </c>
      <c r="C24" s="25"/>
      <c r="D24" s="25"/>
      <c r="E24" s="25"/>
      <c r="F24" s="13">
        <f>SUM(F3:F23)</f>
        <v>3.0737751703138081E-7</v>
      </c>
    </row>
  </sheetData>
  <mergeCells count="3">
    <mergeCell ref="B24:E24"/>
    <mergeCell ref="H2:I2"/>
    <mergeCell ref="H9:I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Maksimovic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Rakic</dc:creator>
  <cp:lastModifiedBy>user</cp:lastModifiedBy>
  <dcterms:created xsi:type="dcterms:W3CDTF">2011-09-04T14:31:00Z</dcterms:created>
  <dcterms:modified xsi:type="dcterms:W3CDTF">2011-09-27T13:50:23Z</dcterms:modified>
</cp:coreProperties>
</file>